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66925"/>
  <mc:AlternateContent xmlns:mc="http://schemas.openxmlformats.org/markup-compatibility/2006">
    <mc:Choice Requires="x15">
      <x15ac:absPath xmlns:x15ac="http://schemas.microsoft.com/office/spreadsheetml/2010/11/ac" url="D:\OTHERS\Private\"/>
    </mc:Choice>
  </mc:AlternateContent>
  <bookViews>
    <workbookView xWindow="0" yWindow="0" windowWidth="20400" windowHeight="7245"/>
  </bookViews>
  <sheets>
    <sheet name="Itinerary" sheetId="1" r:id="rId1"/>
    <sheet name="Car Rental" sheetId="3"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2" i="1" l="1"/>
  <c r="G48" i="1"/>
  <c r="D51" i="1" s="1"/>
  <c r="E44" i="1"/>
  <c r="F44" i="1" s="1"/>
  <c r="F41" i="1"/>
  <c r="E41" i="1"/>
  <c r="F38" i="1"/>
  <c r="E37" i="1"/>
  <c r="F37" i="1" s="1"/>
  <c r="F35" i="1"/>
  <c r="E33" i="1"/>
  <c r="F33" i="1" s="1"/>
  <c r="F31" i="1"/>
  <c r="E31" i="1"/>
  <c r="E28" i="1"/>
  <c r="F28" i="1" s="1"/>
  <c r="F25" i="1"/>
  <c r="E23" i="1"/>
  <c r="F23" i="1" s="1"/>
  <c r="E18" i="1"/>
  <c r="F18" i="1" s="1"/>
  <c r="F15" i="1"/>
  <c r="E14" i="1"/>
  <c r="F14" i="1" s="1"/>
  <c r="F12" i="1"/>
  <c r="F11" i="1"/>
  <c r="F10" i="1"/>
  <c r="E7" i="1"/>
  <c r="E48" i="1" s="1"/>
  <c r="F6" i="1"/>
  <c r="F7" i="1" l="1"/>
  <c r="F48" i="1" s="1"/>
  <c r="D50" i="1" s="1"/>
  <c r="D53" i="1" s="1"/>
</calcChain>
</file>

<file path=xl/sharedStrings.xml><?xml version="1.0" encoding="utf-8"?>
<sst xmlns="http://schemas.openxmlformats.org/spreadsheetml/2006/main" count="127" uniqueCount="122">
  <si>
    <t>Note</t>
  </si>
  <si>
    <t>1 NZD =</t>
  </si>
  <si>
    <t>Fuel Usage: +/- 7 L / 100km</t>
  </si>
  <si>
    <t>Date</t>
  </si>
  <si>
    <t>ETD</t>
  </si>
  <si>
    <t>ETA</t>
  </si>
  <si>
    <t>NZD</t>
  </si>
  <si>
    <t>IDR/p</t>
  </si>
  <si>
    <t>Km</t>
  </si>
  <si>
    <t>Open Hours</t>
  </si>
  <si>
    <t>Arriving in Auckland</t>
  </si>
  <si>
    <t>To Auckland City Stay a night</t>
  </si>
  <si>
    <t>By Taxi 35 NZD, Van 45 NZD, skybus 18 NZD/person Auckland Harbour, Night market</t>
  </si>
  <si>
    <t>Stay a night in Auckland</t>
  </si>
  <si>
    <t>City Lodge Accommodations @Quadruple Room</t>
  </si>
  <si>
    <t>Car Rental + all (see Sheet Car) and ferry ticket to cross wellington for 4 &amp; Car</t>
  </si>
  <si>
    <t xml:space="preserve">With Jucy, Pick up in Auckland City (2-16 The Strand, Parnell, Auckland) </t>
  </si>
  <si>
    <t>to Waitomo</t>
  </si>
  <si>
    <t>Stay a night in Waitomo</t>
  </si>
  <si>
    <t>Waitomo Glowworm Caves</t>
  </si>
  <si>
    <t>Glowworm Caves + Aranui Cave Tour, 9 am Sessions (2 hours)</t>
  </si>
  <si>
    <t>Hobbitown</t>
  </si>
  <si>
    <t>8.30am - 3.30 pm</t>
  </si>
  <si>
    <t>Hobbiton Movie Set Tour (2 hours). Tours depart daily every 30 minutes from 8.30am until 3:30pm</t>
  </si>
  <si>
    <t>Lake Rotorua</t>
  </si>
  <si>
    <t>8 am - 11 pm</t>
  </si>
  <si>
    <t xml:space="preserve">Sunset in Polynesian Spa - 30 minutes </t>
  </si>
  <si>
    <t>Go around the city</t>
  </si>
  <si>
    <t>Tutanekai street for foodies, Tamaki Maori Villages</t>
  </si>
  <si>
    <t>Stay a night in Rotorua</t>
  </si>
  <si>
    <t>Gwendoline Court Motor Lodge @executive suite 2 sofabeds &amp; 1 king size</t>
  </si>
  <si>
    <t xml:space="preserve">Lady Knox Geyser </t>
  </si>
  <si>
    <t>8:30am-5:00pm</t>
  </si>
  <si>
    <t>Lady Knox geyser goes off at 10.15am everyday (triggered)</t>
  </si>
  <si>
    <t>Acacia Bay South (Lake Taupo)</t>
  </si>
  <si>
    <t>Huka Falls, parking lot: 295 Huka Falls Rd, Wairakei 3377, New Zealand. This Taupo walk begins at the Huka Falls carpark and ends at Otupo Flat. Return on the same track or arrange return transport. Five minutes down the track there is a grassed area with a good view back to the falls. From here there is a short steep climb up to a road then the track drops again to the river and ambles along through a variety of terrain and vegetation. There are several short side tracks to points of interest along the way.</t>
  </si>
  <si>
    <t>To Welington</t>
  </si>
  <si>
    <t>Note: Long Drive</t>
  </si>
  <si>
    <t>Stay a night in Wellington</t>
  </si>
  <si>
    <t>Base Wellington Backpackers @Bed in 4-Bed Dormitory Room with Private Bathroom</t>
  </si>
  <si>
    <t>Wellington Ferry Terminal</t>
  </si>
  <si>
    <t>Check a night before</t>
  </si>
  <si>
    <t>Ferry Cross to Picton</t>
  </si>
  <si>
    <t>Sunset in Punakaiki</t>
  </si>
  <si>
    <t>Drive to Hokitika</t>
  </si>
  <si>
    <t>Closer to Frans Joseph</t>
  </si>
  <si>
    <t>Stay a night</t>
  </si>
  <si>
    <t xml:space="preserve">Drifting Sands Hokitika / Pioneer Hotel (110NZD) both last room </t>
  </si>
  <si>
    <t>Franz Joseph</t>
  </si>
  <si>
    <t>For 30 mins Heli Ride</t>
  </si>
  <si>
    <t>Fox and Franz Twin Glacier Helicopter Flight from Franz Josef</t>
  </si>
  <si>
    <t>Departure point Main Street of Town Departure time Please request your preferred departure time at the time of booking All flight times are approximate and subject to change due to weather conditions and weight restrictions.
Read more about Fox and Franz Twin Glacier Helicopter Flight from Franz Josef - Franz Josef &amp; Fox Glacier | Viator at: https://www.viator.com/tours/Franz-Josef-and-Fox-Glacier/Fox-and-Franz-Twin-Glacier-Helicopter-Flight-from-Franz-Josef/d757-28287P3/important-info?pub=vcps</t>
  </si>
  <si>
    <t>Lindiss Pass</t>
  </si>
  <si>
    <t>Lake Dunstan</t>
  </si>
  <si>
    <t>11: am</t>
  </si>
  <si>
    <t>Glenorchy</t>
  </si>
  <si>
    <t>Lake Wakatipu, Queenstown</t>
  </si>
  <si>
    <t>Glenorchy Wharf</t>
  </si>
  <si>
    <t>Stay 1 night</t>
  </si>
  <si>
    <t>Kinloch Lodge @4 bed dormitory room</t>
  </si>
  <si>
    <t>Te Anau</t>
  </si>
  <si>
    <t>can drop by Queenstown to shop in supermarket</t>
  </si>
  <si>
    <t>Stay a night in Te Anau</t>
  </si>
  <si>
    <t>Te Anau Lakeview Kiwi Holiday Park &amp; Motels @Quardruple Room</t>
  </si>
  <si>
    <t>Milford Sound</t>
  </si>
  <si>
    <t>Milford Cruise</t>
  </si>
  <si>
    <t>Please ensure you check in 20 minutes prior to departure, JUCY Cruise Milford Sound counter (the first counter on the right hand side), Wharf Terminal Building, Milford Sound</t>
  </si>
  <si>
    <t>https://www.jucycruize.co.nz/milford-sound-cruises/</t>
  </si>
  <si>
    <t>The Catlins</t>
  </si>
  <si>
    <t>Nugget Points Lighthouse, Cathedral Cove, Purakaunui Falls, moeraki boulders (penguin)</t>
  </si>
  <si>
    <t>Owaka Lodge Motel @ Deluxe Twin Rooms</t>
  </si>
  <si>
    <t>Options if too bored can stay 2 nights in Tekapo later on</t>
  </si>
  <si>
    <t>Larnach Castle Dunedin</t>
  </si>
  <si>
    <t>9AM–7PM</t>
  </si>
  <si>
    <t>Castle, Gardens &amp; Grounds Access (self-guided)</t>
  </si>
  <si>
    <t>Lake Pukaki</t>
  </si>
  <si>
    <t xml:space="preserve">Stop in High Country Salmon </t>
  </si>
  <si>
    <t>Lake Tekapo</t>
  </si>
  <si>
    <t>Church of Good Shepherd, Mt. John for Aurora</t>
  </si>
  <si>
    <t>Lake Tekapo Motels &amp; Holiday Park @cabin shared bathroom</t>
  </si>
  <si>
    <t>Edoras Lord of the Ring</t>
  </si>
  <si>
    <t xml:space="preserve">Christchurch </t>
  </si>
  <si>
    <t>Via Ashburton Lakes (lake Clearwater)</t>
  </si>
  <si>
    <t xml:space="preserve"> 219 on Johns Motel &amp; Holiday Park 4 stars @Two Bedroom Chalets</t>
  </si>
  <si>
    <t>Christchurch fly to Auckland</t>
  </si>
  <si>
    <t>Options Flight by Jetstar 9.40, 10.40, 14.00 =&gt;1 hours 20 mins</t>
  </si>
  <si>
    <t xml:space="preserve">Fly back </t>
  </si>
  <si>
    <t>Additional KM +/-</t>
  </si>
  <si>
    <t>Hotel + Entrance Fee</t>
  </si>
  <si>
    <t>Bensin</t>
  </si>
  <si>
    <t>NZD/L</t>
  </si>
  <si>
    <t>Meals</t>
  </si>
  <si>
    <t>NZD/meal</t>
  </si>
  <si>
    <t>Total Budget</t>
  </si>
  <si>
    <t>Vehicle Type</t>
  </si>
  <si>
    <t>Styla</t>
  </si>
  <si>
    <t>Vehicle: Hyundai i30 or similar</t>
  </si>
  <si>
    <t>Pick up</t>
  </si>
  <si>
    <t>Seats: 5 x Seatbelts</t>
  </si>
  <si>
    <t>Drop off</t>
  </si>
  <si>
    <t>Body Style: 5-Door Hatch or Wagon</t>
  </si>
  <si>
    <t>03/07/2017 12:00pm, from Christchurch Airport JUCY Rental office</t>
  </si>
  <si>
    <t>Luggage: 2 Large, 2 Small</t>
  </si>
  <si>
    <t>Daily rate</t>
  </si>
  <si>
    <t>Engine Size: 1.6 - 2.0 Litre</t>
  </si>
  <si>
    <t>10 Days @ NZD $28.80 $288.00</t>
  </si>
  <si>
    <t>Cylinders: 4 inline</t>
  </si>
  <si>
    <t>Excess Reduction &amp; Extras</t>
  </si>
  <si>
    <t>Fuel Type: Diesel or Petrol (not guaranteed)</t>
  </si>
  <si>
    <t>Premium Location Fee - Auckland Airport $10.00</t>
  </si>
  <si>
    <t>Transmission: Automatic</t>
  </si>
  <si>
    <t>Stress Free - Car ( $17.00 Daily x 10 ) $170.00</t>
  </si>
  <si>
    <t>Interislander Ferry Adult Fare ( x 4 ) $288.00</t>
  </si>
  <si>
    <t>Length: 4.30m - 4.50m</t>
  </si>
  <si>
    <t>Interislander Ferry Car Fare $170.00</t>
  </si>
  <si>
    <t>Width: 1.80m</t>
  </si>
  <si>
    <t>Skoot GPS + WIFI ( $15.00 Daily x 10 ) $150.00</t>
  </si>
  <si>
    <t>Total Cost $1,076.00</t>
  </si>
  <si>
    <t>Weight: 1,400.00kg</t>
  </si>
  <si>
    <t xml:space="preserve">Credit Card Fee ( 2% of $1,076 ) $21.52 </t>
  </si>
  <si>
    <t>Total Cost $1,097.52</t>
  </si>
  <si>
    <t>23/06/2017 12:00pm, from Auckland 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</si>
</sst>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3" formatCode="_-* #,##0.00_-;\-* #,##0.00_-;_-* &quot;-&quot;??_-;_-@_-"/>
    <numFmt numFmtId="165" formatCode="_(* #,##0_);_(* \(#,##0\);_(* &quot;-&quot;??_);_(@_)"/>
    <numFmt numFmtId="166" formatCode="_(* #,##0.0_);_(* \(#,##0.0\);_(* &quot;-&quot;??_);_(@_)"/>
    <numFmt numFmtId="167" formatCode="[$-409]h:mm\ AM/PM;@"/>
  </numFmts>
  <fonts count="8" x14ac:knownFonts="1">
    <font>
      <sz val="11"/>
      <color theme="1"/>
      <name val="Calibri"/>
      <family val="2"/>
      <charset val="1"/>
      <scheme val="minor"/>
    </font>
    <font>
      <sz val="11"/>
      <color theme="1"/>
      <name val="Calibri"/>
      <family val="2"/>
      <charset val="1"/>
      <scheme val="minor"/>
    </font>
    <font>
      <sz val="10"/>
      <color theme="1"/>
      <name val="Trebuchet MS"/>
      <family val="2"/>
    </font>
    <font>
      <u/>
      <sz val="11"/>
      <color theme="10"/>
      <name val="Calibri"/>
      <family val="2"/>
      <scheme val="minor"/>
    </font>
    <font>
      <sz val="10"/>
      <name val="Trebuchet MS"/>
      <family val="2"/>
    </font>
    <font>
      <sz val="10"/>
      <color rgb="FFFF0000"/>
      <name val="Trebuchet MS"/>
      <family val="2"/>
    </font>
    <font>
      <u/>
      <sz val="10"/>
      <color theme="10"/>
      <name val="Trebuchet MS"/>
      <family val="2"/>
    </font>
    <font>
      <b/>
      <sz val="10"/>
      <color theme="1"/>
      <name val="Trebuchet MS"/>
      <family val="2"/>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auto="1"/>
      </left>
      <right style="thin">
        <color auto="1"/>
      </right>
      <top style="thin">
        <color auto="1"/>
      </top>
      <bottom style="double">
        <color indexed="64"/>
      </bottom>
      <diagonal/>
    </border>
    <border>
      <left style="thin">
        <color auto="1"/>
      </left>
      <right style="thin">
        <color auto="1"/>
      </right>
      <top style="double">
        <color indexed="64"/>
      </top>
      <bottom style="hair">
        <color indexed="64"/>
      </bottom>
      <diagonal/>
    </border>
    <border>
      <left style="thin">
        <color auto="1"/>
      </left>
      <right style="thin">
        <color auto="1"/>
      </right>
      <top style="hair">
        <color auto="1"/>
      </top>
      <bottom style="hair">
        <color auto="1"/>
      </bottom>
      <diagonal/>
    </border>
    <border>
      <left style="thin">
        <color auto="1"/>
      </left>
      <right style="thin">
        <color auto="1"/>
      </right>
      <top/>
      <bottom/>
      <diagonal/>
    </border>
    <border>
      <left style="thin">
        <color auto="1"/>
      </left>
      <right style="thin">
        <color auto="1"/>
      </right>
      <top style="hair">
        <color auto="1"/>
      </top>
      <bottom/>
      <diagonal/>
    </border>
    <border>
      <left style="thin">
        <color auto="1"/>
      </left>
      <right style="thin">
        <color auto="1"/>
      </right>
      <top style="hair">
        <color auto="1"/>
      </top>
      <bottom style="double">
        <color indexed="64"/>
      </bottom>
      <diagonal/>
    </border>
    <border>
      <left style="thin">
        <color auto="1"/>
      </left>
      <right style="thin">
        <color auto="1"/>
      </right>
      <top style="double">
        <color indexed="64"/>
      </top>
      <bottom/>
      <diagonal/>
    </border>
    <border>
      <left/>
      <right style="thin">
        <color auto="1"/>
      </right>
      <top style="double">
        <color indexed="64"/>
      </top>
      <bottom style="hair">
        <color auto="1"/>
      </bottom>
      <diagonal/>
    </border>
    <border>
      <left/>
      <right style="thin">
        <color auto="1"/>
      </right>
      <top style="hair">
        <color indexed="64"/>
      </top>
      <bottom style="hair">
        <color auto="1"/>
      </bottom>
      <diagonal/>
    </border>
    <border>
      <left style="thin">
        <color auto="1"/>
      </left>
      <right style="thin">
        <color auto="1"/>
      </right>
      <top/>
      <bottom style="hair">
        <color auto="1"/>
      </bottom>
      <diagonal/>
    </border>
    <border>
      <left style="thin">
        <color auto="1"/>
      </left>
      <right/>
      <top style="double">
        <color indexed="64"/>
      </top>
      <bottom/>
      <diagonal/>
    </border>
    <border>
      <left/>
      <right/>
      <top style="double">
        <color auto="1"/>
      </top>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style="thin">
        <color auto="1"/>
      </right>
      <top/>
      <bottom style="double">
        <color indexed="64"/>
      </bottom>
      <diagonal/>
    </border>
  </borders>
  <cellStyleXfs count="4">
    <xf numFmtId="0" fontId="0" fillId="0" borderId="0"/>
    <xf numFmtId="43" fontId="1" fillId="0" borderId="0" applyFont="0" applyFill="0" applyBorder="0" applyAlignment="0" applyProtection="0"/>
    <xf numFmtId="41" fontId="1" fillId="0" borderId="0" applyFont="0" applyFill="0" applyBorder="0" applyAlignment="0" applyProtection="0"/>
    <xf numFmtId="0" fontId="3" fillId="0" borderId="0" applyNumberFormat="0" applyFill="0" applyBorder="0" applyAlignment="0" applyProtection="0"/>
  </cellStyleXfs>
  <cellXfs count="122">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165" fontId="2" fillId="0" borderId="0" xfId="1" applyNumberFormat="1" applyFont="1" applyFill="1" applyAlignment="1">
      <alignment horizontal="left" vertical="center"/>
    </xf>
    <xf numFmtId="165" fontId="2" fillId="0" borderId="0" xfId="1" applyNumberFormat="1" applyFont="1" applyFill="1" applyAlignment="1">
      <alignment vertical="center"/>
    </xf>
    <xf numFmtId="165" fontId="2" fillId="0" borderId="0" xfId="1" applyNumberFormat="1" applyFont="1" applyAlignment="1">
      <alignment vertical="center"/>
    </xf>
    <xf numFmtId="165" fontId="2" fillId="0" borderId="0" xfId="1" applyNumberFormat="1" applyFont="1" applyAlignment="1">
      <alignment vertical="center" wrapText="1"/>
    </xf>
    <xf numFmtId="166" fontId="2" fillId="0" borderId="0" xfId="1" applyNumberFormat="1" applyFont="1" applyAlignment="1">
      <alignment vertical="center"/>
    </xf>
    <xf numFmtId="166" fontId="2" fillId="0" borderId="0" xfId="1" applyNumberFormat="1" applyFont="1" applyAlignment="1">
      <alignment vertical="center" wrapText="1"/>
    </xf>
    <xf numFmtId="0" fontId="2" fillId="0" borderId="1" xfId="0" applyFont="1" applyBorder="1" applyAlignment="1">
      <alignment horizontal="center" vertical="center"/>
    </xf>
    <xf numFmtId="0" fontId="2" fillId="0" borderId="1" xfId="0" applyFont="1" applyFill="1" applyBorder="1" applyAlignment="1">
      <alignment vertical="center" wrapText="1"/>
    </xf>
    <xf numFmtId="165" fontId="2" fillId="0" borderId="1" xfId="1" applyNumberFormat="1" applyFont="1" applyFill="1" applyBorder="1" applyAlignment="1">
      <alignment horizontal="center" vertical="center"/>
    </xf>
    <xf numFmtId="165" fontId="2" fillId="0" borderId="1" xfId="1" applyNumberFormat="1" applyFont="1" applyBorder="1" applyAlignment="1">
      <alignment horizontal="center" vertical="center"/>
    </xf>
    <xf numFmtId="165" fontId="2" fillId="0" borderId="1" xfId="1" applyNumberFormat="1" applyFont="1" applyBorder="1" applyAlignment="1">
      <alignment horizontal="center" vertical="center" wrapText="1"/>
    </xf>
    <xf numFmtId="15" fontId="2" fillId="0" borderId="2" xfId="0" applyNumberFormat="1" applyFont="1" applyBorder="1" applyAlignment="1">
      <alignment vertical="center"/>
    </xf>
    <xf numFmtId="167" fontId="2" fillId="0" borderId="2" xfId="0" applyNumberFormat="1" applyFont="1" applyFill="1" applyBorder="1" applyAlignment="1">
      <alignment horizontal="center" vertical="center"/>
    </xf>
    <xf numFmtId="0" fontId="2" fillId="0" borderId="2" xfId="0" applyFont="1" applyFill="1" applyBorder="1" applyAlignment="1">
      <alignment vertical="center" wrapText="1"/>
    </xf>
    <xf numFmtId="165" fontId="2" fillId="0" borderId="2" xfId="1" applyNumberFormat="1" applyFont="1" applyFill="1" applyBorder="1" applyAlignment="1">
      <alignment vertical="center"/>
    </xf>
    <xf numFmtId="165" fontId="2" fillId="0" borderId="2" xfId="1" applyNumberFormat="1" applyFont="1" applyFill="1" applyBorder="1" applyAlignment="1">
      <alignment vertical="center" wrapText="1"/>
    </xf>
    <xf numFmtId="0" fontId="2" fillId="0" borderId="2" xfId="0" applyFont="1" applyFill="1" applyBorder="1" applyAlignment="1">
      <alignment vertical="center"/>
    </xf>
    <xf numFmtId="15" fontId="2" fillId="0" borderId="3" xfId="0" applyNumberFormat="1" applyFont="1" applyBorder="1" applyAlignment="1">
      <alignment vertical="center"/>
    </xf>
    <xf numFmtId="167" fontId="2" fillId="0" borderId="3" xfId="0" applyNumberFormat="1" applyFont="1" applyFill="1" applyBorder="1" applyAlignment="1">
      <alignment horizontal="center" vertical="center"/>
    </xf>
    <xf numFmtId="0" fontId="2" fillId="0" borderId="3" xfId="0" applyFont="1" applyFill="1" applyBorder="1" applyAlignment="1">
      <alignment vertical="center"/>
    </xf>
    <xf numFmtId="41" fontId="2" fillId="0" borderId="3" xfId="2" applyFont="1" applyFill="1" applyBorder="1" applyAlignment="1">
      <alignment vertical="center"/>
    </xf>
    <xf numFmtId="165" fontId="2" fillId="0" borderId="3" xfId="1" applyNumberFormat="1" applyFont="1" applyFill="1" applyBorder="1" applyAlignment="1">
      <alignment vertical="center"/>
    </xf>
    <xf numFmtId="165" fontId="2" fillId="0" borderId="3" xfId="1" applyNumberFormat="1" applyFont="1" applyFill="1" applyBorder="1" applyAlignment="1">
      <alignment vertical="center" wrapText="1"/>
    </xf>
    <xf numFmtId="0" fontId="2" fillId="0" borderId="3" xfId="0" applyFont="1" applyFill="1" applyBorder="1" applyAlignment="1">
      <alignment vertical="center" wrapText="1"/>
    </xf>
    <xf numFmtId="15" fontId="2" fillId="0" borderId="4" xfId="0" applyNumberFormat="1" applyFont="1" applyBorder="1" applyAlignment="1">
      <alignment vertical="center"/>
    </xf>
    <xf numFmtId="167" fontId="2" fillId="0" borderId="4" xfId="0" applyNumberFormat="1" applyFont="1" applyFill="1" applyBorder="1" applyAlignment="1">
      <alignment horizontal="center" vertical="center"/>
    </xf>
    <xf numFmtId="0" fontId="2" fillId="0" borderId="4" xfId="0" applyFont="1" applyFill="1" applyBorder="1" applyAlignment="1">
      <alignment vertical="center" wrapText="1"/>
    </xf>
    <xf numFmtId="41" fontId="2" fillId="0" borderId="4" xfId="2" applyFont="1" applyFill="1" applyBorder="1" applyAlignment="1">
      <alignment vertical="center"/>
    </xf>
    <xf numFmtId="165" fontId="2" fillId="0" borderId="4" xfId="1" applyNumberFormat="1" applyFont="1" applyFill="1" applyBorder="1" applyAlignment="1">
      <alignment vertical="center"/>
    </xf>
    <xf numFmtId="165" fontId="2" fillId="0" borderId="4" xfId="1" applyNumberFormat="1" applyFont="1" applyFill="1" applyBorder="1" applyAlignment="1">
      <alignment vertical="center" wrapText="1"/>
    </xf>
    <xf numFmtId="41" fontId="2" fillId="0" borderId="2" xfId="2" applyFont="1" applyFill="1" applyBorder="1" applyAlignment="1">
      <alignment vertical="center"/>
    </xf>
    <xf numFmtId="15" fontId="2" fillId="0" borderId="5" xfId="0" applyNumberFormat="1" applyFont="1" applyBorder="1" applyAlignment="1">
      <alignment vertical="center"/>
    </xf>
    <xf numFmtId="167" fontId="2" fillId="0" borderId="5" xfId="0" applyNumberFormat="1" applyFont="1" applyFill="1" applyBorder="1" applyAlignment="1">
      <alignment horizontal="center" vertical="center"/>
    </xf>
    <xf numFmtId="0" fontId="2" fillId="0" borderId="5" xfId="0" applyFont="1" applyFill="1" applyBorder="1" applyAlignment="1">
      <alignment vertical="center" wrapText="1"/>
    </xf>
    <xf numFmtId="165" fontId="2" fillId="0" borderId="5" xfId="1" applyNumberFormat="1" applyFont="1" applyFill="1" applyBorder="1" applyAlignment="1">
      <alignment vertical="center"/>
    </xf>
    <xf numFmtId="165" fontId="2" fillId="0" borderId="5" xfId="1" applyNumberFormat="1" applyFont="1" applyFill="1" applyBorder="1" applyAlignment="1">
      <alignment vertical="center" wrapText="1"/>
    </xf>
    <xf numFmtId="0" fontId="4" fillId="0" borderId="0" xfId="3" applyFont="1" applyFill="1" applyAlignment="1">
      <alignment vertical="center"/>
    </xf>
    <xf numFmtId="15" fontId="2" fillId="0" borderId="6" xfId="0" applyNumberFormat="1" applyFont="1" applyBorder="1" applyAlignment="1">
      <alignment vertical="center"/>
    </xf>
    <xf numFmtId="167" fontId="2" fillId="0" borderId="6" xfId="0" applyNumberFormat="1" applyFont="1" applyFill="1" applyBorder="1" applyAlignment="1">
      <alignment horizontal="center" vertical="center"/>
    </xf>
    <xf numFmtId="0" fontId="2" fillId="0" borderId="6" xfId="0" applyFont="1" applyFill="1" applyBorder="1" applyAlignment="1">
      <alignment vertical="center" wrapText="1"/>
    </xf>
    <xf numFmtId="165" fontId="2" fillId="0" borderId="6" xfId="1" applyNumberFormat="1" applyFont="1" applyFill="1" applyBorder="1" applyAlignment="1">
      <alignment vertical="center"/>
    </xf>
    <xf numFmtId="165" fontId="2" fillId="0" borderId="6" xfId="1" applyNumberFormat="1" applyFont="1" applyFill="1" applyBorder="1" applyAlignment="1">
      <alignment vertical="center" wrapText="1"/>
    </xf>
    <xf numFmtId="15" fontId="2" fillId="0" borderId="7" xfId="0" applyNumberFormat="1" applyFont="1" applyBorder="1" applyAlignment="1">
      <alignment vertical="center"/>
    </xf>
    <xf numFmtId="167" fontId="2" fillId="0" borderId="7" xfId="0" applyNumberFormat="1" applyFont="1" applyFill="1" applyBorder="1" applyAlignment="1">
      <alignment horizontal="center" vertical="center"/>
    </xf>
    <xf numFmtId="0" fontId="2" fillId="0" borderId="7" xfId="0" applyFont="1" applyFill="1" applyBorder="1" applyAlignment="1">
      <alignment vertical="center"/>
    </xf>
    <xf numFmtId="165" fontId="2" fillId="0" borderId="7" xfId="1" applyNumberFormat="1" applyFont="1" applyFill="1" applyBorder="1" applyAlignment="1">
      <alignment vertical="center"/>
    </xf>
    <xf numFmtId="165" fontId="2" fillId="0" borderId="7" xfId="1" applyNumberFormat="1" applyFont="1" applyFill="1" applyBorder="1" applyAlignment="1">
      <alignment vertical="center" wrapText="1"/>
    </xf>
    <xf numFmtId="0" fontId="2" fillId="0" borderId="7" xfId="0" applyFont="1" applyFill="1" applyBorder="1" applyAlignment="1">
      <alignment vertical="center" wrapText="1"/>
    </xf>
    <xf numFmtId="0" fontId="5" fillId="0" borderId="0" xfId="0" applyFont="1" applyAlignment="1">
      <alignment vertical="center"/>
    </xf>
    <xf numFmtId="0" fontId="2" fillId="2" borderId="5" xfId="0" applyFont="1" applyFill="1" applyBorder="1" applyAlignment="1">
      <alignment vertical="center" wrapText="1"/>
    </xf>
    <xf numFmtId="0" fontId="5" fillId="0" borderId="3" xfId="0" applyFont="1" applyFill="1" applyBorder="1" applyAlignment="1">
      <alignment vertical="center" wrapText="1"/>
    </xf>
    <xf numFmtId="167" fontId="2" fillId="0" borderId="5" xfId="0" applyNumberFormat="1" applyFont="1" applyBorder="1" applyAlignment="1">
      <alignment horizontal="center" vertical="center"/>
    </xf>
    <xf numFmtId="165" fontId="2" fillId="0" borderId="5" xfId="1" applyNumberFormat="1" applyFont="1" applyBorder="1" applyAlignment="1">
      <alignment vertical="center"/>
    </xf>
    <xf numFmtId="165" fontId="2" fillId="0" borderId="5" xfId="1" applyNumberFormat="1" applyFont="1" applyBorder="1" applyAlignment="1">
      <alignment vertical="center" wrapText="1"/>
    </xf>
    <xf numFmtId="0" fontId="5" fillId="0" borderId="5" xfId="3" applyFont="1" applyBorder="1" applyAlignment="1">
      <alignment vertical="center" wrapText="1"/>
    </xf>
    <xf numFmtId="0" fontId="6" fillId="0" borderId="5" xfId="3" applyFont="1" applyBorder="1" applyAlignment="1">
      <alignment vertical="center" wrapText="1"/>
    </xf>
    <xf numFmtId="0" fontId="4" fillId="0" borderId="3" xfId="3" applyFont="1" applyFill="1" applyBorder="1" applyAlignment="1">
      <alignment vertical="center" wrapText="1"/>
    </xf>
    <xf numFmtId="0" fontId="4" fillId="0" borderId="5" xfId="3" applyFont="1" applyFill="1" applyBorder="1" applyAlignment="1">
      <alignment vertical="center" wrapText="1"/>
    </xf>
    <xf numFmtId="167" fontId="2" fillId="0" borderId="8" xfId="0" applyNumberFormat="1" applyFont="1" applyFill="1" applyBorder="1" applyAlignment="1">
      <alignment horizontal="center" vertical="center"/>
    </xf>
    <xf numFmtId="0" fontId="4" fillId="0" borderId="2" xfId="3" applyFont="1" applyFill="1" applyBorder="1" applyAlignment="1">
      <alignment vertical="center" wrapText="1"/>
    </xf>
    <xf numFmtId="167" fontId="2" fillId="0" borderId="9" xfId="0" applyNumberFormat="1" applyFont="1" applyFill="1" applyBorder="1" applyAlignment="1">
      <alignment horizontal="center" vertical="center"/>
    </xf>
    <xf numFmtId="15" fontId="2" fillId="0" borderId="10" xfId="0" applyNumberFormat="1" applyFont="1" applyBorder="1" applyAlignment="1">
      <alignment vertical="center"/>
    </xf>
    <xf numFmtId="167" fontId="2" fillId="0" borderId="10" xfId="0" applyNumberFormat="1" applyFont="1" applyFill="1" applyBorder="1" applyAlignment="1">
      <alignment horizontal="center" vertical="center"/>
    </xf>
    <xf numFmtId="0" fontId="2" fillId="0" borderId="10" xfId="0" applyFont="1" applyFill="1" applyBorder="1" applyAlignment="1">
      <alignment vertical="center" wrapText="1"/>
    </xf>
    <xf numFmtId="165" fontId="2" fillId="0" borderId="10" xfId="1" applyNumberFormat="1" applyFont="1" applyFill="1" applyBorder="1" applyAlignment="1">
      <alignment vertical="center"/>
    </xf>
    <xf numFmtId="165" fontId="2" fillId="0" borderId="10" xfId="1" applyNumberFormat="1" applyFont="1" applyFill="1" applyBorder="1" applyAlignment="1">
      <alignment vertical="center" wrapText="1"/>
    </xf>
    <xf numFmtId="0" fontId="4" fillId="0" borderId="10" xfId="3" applyFont="1" applyFill="1" applyBorder="1" applyAlignment="1">
      <alignment vertical="center" wrapText="1"/>
    </xf>
    <xf numFmtId="0" fontId="4" fillId="0" borderId="6" xfId="3" applyFont="1" applyFill="1" applyBorder="1" applyAlignment="1">
      <alignment vertical="center" wrapText="1"/>
    </xf>
    <xf numFmtId="0" fontId="4" fillId="0" borderId="7" xfId="3" applyFont="1" applyFill="1" applyBorder="1" applyAlignment="1">
      <alignment vertical="center" wrapText="1"/>
    </xf>
    <xf numFmtId="0" fontId="3" fillId="0" borderId="0" xfId="3" applyFill="1" applyBorder="1" applyAlignment="1">
      <alignment vertical="center" wrapText="1"/>
    </xf>
    <xf numFmtId="15" fontId="2" fillId="0" borderId="11" xfId="0" applyNumberFormat="1" applyFont="1" applyBorder="1" applyAlignment="1">
      <alignment vertical="center"/>
    </xf>
    <xf numFmtId="167" fontId="2" fillId="0" borderId="12" xfId="0" applyNumberFormat="1" applyFont="1" applyFill="1" applyBorder="1" applyAlignment="1">
      <alignment horizontal="center" vertical="center"/>
    </xf>
    <xf numFmtId="15" fontId="4" fillId="0" borderId="3" xfId="0" applyNumberFormat="1" applyFont="1" applyBorder="1" applyAlignment="1">
      <alignment vertical="center"/>
    </xf>
    <xf numFmtId="167" fontId="4" fillId="0" borderId="3" xfId="0" applyNumberFormat="1" applyFont="1" applyFill="1" applyBorder="1" applyAlignment="1">
      <alignment horizontal="center" vertical="center"/>
    </xf>
    <xf numFmtId="0" fontId="4" fillId="0" borderId="3" xfId="0" applyFont="1" applyFill="1" applyBorder="1" applyAlignment="1">
      <alignment vertical="center" wrapText="1"/>
    </xf>
    <xf numFmtId="165" fontId="4" fillId="0" borderId="3" xfId="1" applyNumberFormat="1" applyFont="1" applyFill="1" applyBorder="1" applyAlignment="1">
      <alignment vertical="center"/>
    </xf>
    <xf numFmtId="165" fontId="4" fillId="0" borderId="3" xfId="1" applyNumberFormat="1" applyFont="1" applyFill="1" applyBorder="1" applyAlignment="1">
      <alignment vertical="center" wrapText="1"/>
    </xf>
    <xf numFmtId="15" fontId="2" fillId="0" borderId="13" xfId="0" applyNumberFormat="1" applyFont="1" applyBorder="1" applyAlignment="1">
      <alignment vertical="center"/>
    </xf>
    <xf numFmtId="167" fontId="2" fillId="0" borderId="14" xfId="0" applyNumberFormat="1" applyFont="1" applyFill="1" applyBorder="1" applyAlignment="1">
      <alignment horizontal="center" vertical="center"/>
    </xf>
    <xf numFmtId="15" fontId="4" fillId="0" borderId="2" xfId="0" applyNumberFormat="1" applyFont="1" applyBorder="1" applyAlignment="1">
      <alignment vertical="center"/>
    </xf>
    <xf numFmtId="167" fontId="4" fillId="0" borderId="2" xfId="0" applyNumberFormat="1" applyFont="1" applyFill="1" applyBorder="1" applyAlignment="1">
      <alignment horizontal="center" vertical="center"/>
    </xf>
    <xf numFmtId="0" fontId="4" fillId="0" borderId="2" xfId="0" applyFont="1" applyFill="1" applyBorder="1" applyAlignment="1">
      <alignment vertical="center" wrapText="1"/>
    </xf>
    <xf numFmtId="165" fontId="4" fillId="0" borderId="2" xfId="1" applyNumberFormat="1" applyFont="1" applyFill="1" applyBorder="1" applyAlignment="1">
      <alignment vertical="center"/>
    </xf>
    <xf numFmtId="165" fontId="4" fillId="0" borderId="2" xfId="1" applyNumberFormat="1" applyFont="1" applyFill="1" applyBorder="1" applyAlignment="1">
      <alignment vertical="center" wrapText="1"/>
    </xf>
    <xf numFmtId="15" fontId="4" fillId="0" borderId="10" xfId="0" applyNumberFormat="1" applyFont="1" applyBorder="1" applyAlignment="1">
      <alignment vertical="center"/>
    </xf>
    <xf numFmtId="167" fontId="4" fillId="0" borderId="10" xfId="0" applyNumberFormat="1" applyFont="1" applyFill="1" applyBorder="1" applyAlignment="1">
      <alignment horizontal="center" vertical="center"/>
    </xf>
    <xf numFmtId="0" fontId="4" fillId="0" borderId="10" xfId="0" applyFont="1" applyFill="1" applyBorder="1" applyAlignment="1">
      <alignment vertical="center" wrapText="1"/>
    </xf>
    <xf numFmtId="165" fontId="4" fillId="0" borderId="10" xfId="1" applyNumberFormat="1" applyFont="1" applyFill="1" applyBorder="1" applyAlignment="1">
      <alignment vertical="center"/>
    </xf>
    <xf numFmtId="165" fontId="4" fillId="0" borderId="10" xfId="1" applyNumberFormat="1" applyFont="1" applyFill="1" applyBorder="1" applyAlignment="1">
      <alignment vertical="center" wrapText="1"/>
    </xf>
    <xf numFmtId="167" fontId="4" fillId="0" borderId="2" xfId="0" applyNumberFormat="1" applyFont="1" applyBorder="1" applyAlignment="1">
      <alignment horizontal="center" vertical="center"/>
    </xf>
    <xf numFmtId="0" fontId="4" fillId="0" borderId="2" xfId="0" applyFont="1" applyBorder="1" applyAlignment="1">
      <alignment vertical="center" wrapText="1"/>
    </xf>
    <xf numFmtId="165" fontId="4" fillId="0" borderId="2" xfId="1" applyNumberFormat="1" applyFont="1" applyBorder="1" applyAlignment="1">
      <alignment vertical="center"/>
    </xf>
    <xf numFmtId="165" fontId="4" fillId="0" borderId="2" xfId="1" applyNumberFormat="1" applyFont="1" applyBorder="1" applyAlignment="1">
      <alignment vertical="center" wrapText="1"/>
    </xf>
    <xf numFmtId="15" fontId="4" fillId="0" borderId="15" xfId="0" applyNumberFormat="1" applyFont="1" applyBorder="1" applyAlignment="1">
      <alignment vertical="center"/>
    </xf>
    <xf numFmtId="167" fontId="4" fillId="0" borderId="15" xfId="0" applyNumberFormat="1" applyFont="1" applyBorder="1" applyAlignment="1">
      <alignment horizontal="center" vertical="center"/>
    </xf>
    <xf numFmtId="0" fontId="4" fillId="0" borderId="15" xfId="0" applyFont="1" applyBorder="1" applyAlignment="1">
      <alignment vertical="center" wrapText="1"/>
    </xf>
    <xf numFmtId="165" fontId="4" fillId="0" borderId="15" xfId="1" applyNumberFormat="1" applyFont="1" applyFill="1" applyBorder="1" applyAlignment="1">
      <alignment vertical="center"/>
    </xf>
    <xf numFmtId="165" fontId="4" fillId="0" borderId="15" xfId="1" applyNumberFormat="1" applyFont="1" applyBorder="1" applyAlignment="1">
      <alignment vertical="center"/>
    </xf>
    <xf numFmtId="165" fontId="4" fillId="0" borderId="15" xfId="1" applyNumberFormat="1" applyFont="1" applyBorder="1" applyAlignment="1">
      <alignment vertical="center" wrapText="1"/>
    </xf>
    <xf numFmtId="15" fontId="4" fillId="0" borderId="0" xfId="0" applyNumberFormat="1" applyFont="1" applyBorder="1" applyAlignment="1">
      <alignment vertical="center"/>
    </xf>
    <xf numFmtId="167" fontId="4" fillId="0" borderId="0" xfId="0" applyNumberFormat="1" applyFont="1" applyBorder="1" applyAlignment="1">
      <alignment horizontal="center" vertical="center"/>
    </xf>
    <xf numFmtId="0" fontId="4" fillId="0" borderId="0" xfId="0" applyFont="1" applyBorder="1" applyAlignment="1">
      <alignment vertical="center" wrapText="1"/>
    </xf>
    <xf numFmtId="165" fontId="4" fillId="0" borderId="0" xfId="1" applyNumberFormat="1" applyFont="1" applyFill="1" applyBorder="1" applyAlignment="1">
      <alignment vertical="center"/>
    </xf>
    <xf numFmtId="165" fontId="4" fillId="0" borderId="0" xfId="1" applyNumberFormat="1" applyFont="1" applyBorder="1" applyAlignment="1">
      <alignment vertical="center"/>
    </xf>
    <xf numFmtId="165" fontId="4" fillId="0" borderId="0" xfId="1" applyNumberFormat="1" applyFont="1" applyBorder="1" applyAlignment="1">
      <alignment vertical="center" wrapText="1"/>
    </xf>
    <xf numFmtId="167" fontId="2" fillId="0" borderId="0" xfId="0" applyNumberFormat="1" applyFont="1" applyAlignment="1">
      <alignment horizontal="center" vertical="center"/>
    </xf>
    <xf numFmtId="165" fontId="2" fillId="0" borderId="0" xfId="1" applyNumberFormat="1" applyFont="1" applyFill="1" applyAlignment="1">
      <alignment vertical="center" wrapText="1"/>
    </xf>
    <xf numFmtId="165" fontId="2" fillId="0" borderId="0" xfId="0" applyNumberFormat="1" applyFont="1" applyAlignment="1">
      <alignment vertical="center" wrapText="1"/>
    </xf>
    <xf numFmtId="43" fontId="2" fillId="0" borderId="0" xfId="1" applyFont="1" applyAlignment="1">
      <alignment horizontal="center" vertical="center"/>
    </xf>
    <xf numFmtId="0" fontId="2" fillId="0" borderId="0" xfId="0" applyFont="1"/>
    <xf numFmtId="0" fontId="6" fillId="0" borderId="0" xfId="3" applyFont="1"/>
    <xf numFmtId="0" fontId="7" fillId="0" borderId="0" xfId="0" applyFont="1" applyAlignment="1">
      <alignment vertical="center"/>
    </xf>
    <xf numFmtId="0" fontId="2" fillId="0" borderId="0" xfId="0" applyFont="1" applyAlignment="1">
      <alignment horizontal="left" vertical="center" indent="1"/>
    </xf>
    <xf numFmtId="46" fontId="2" fillId="0" borderId="0" xfId="0" applyNumberFormat="1" applyFont="1"/>
    <xf numFmtId="0" fontId="7" fillId="0" borderId="0" xfId="0" applyFont="1" applyAlignment="1">
      <alignment wrapText="1"/>
    </xf>
    <xf numFmtId="0" fontId="2" fillId="0" borderId="0" xfId="0" applyFont="1" applyAlignment="1">
      <alignment wrapText="1"/>
    </xf>
    <xf numFmtId="0" fontId="6" fillId="0" borderId="0" xfId="3" applyFont="1" applyAlignment="1">
      <alignment wrapText="1"/>
    </xf>
    <xf numFmtId="0" fontId="7" fillId="0" borderId="0" xfId="0" applyFont="1"/>
  </cellXfs>
  <cellStyles count="4">
    <cellStyle name="Comma" xfId="1" builtinId="3"/>
    <cellStyle name="Comma [0]" xfId="2" builtinId="6"/>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191935</xdr:colOff>
      <xdr:row>0</xdr:row>
      <xdr:rowOff>0</xdr:rowOff>
    </xdr:from>
    <xdr:to>
      <xdr:col>4</xdr:col>
      <xdr:colOff>2346021</xdr:colOff>
      <xdr:row>21</xdr:row>
      <xdr:rowOff>102688</xdr:rowOff>
    </xdr:to>
    <xdr:pic>
      <xdr:nvPicPr>
        <xdr:cNvPr id="2" name="Picture 1" descr="Styla">
          <a:extLst>
            <a:ext uri="{FF2B5EF4-FFF2-40B4-BE49-F238E27FC236}">
              <a16:creationId xmlns:a16="http://schemas.microsoft.com/office/drawing/2014/main" id="{D11A6CB2-CADD-4B22-AD70-D58BC2CC6D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6260" y="0"/>
          <a:ext cx="3982886" cy="41127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jucycruize.co.nz/milford-sound-cruise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ucy.co.nz/" TargetMode="External"/><Relationship Id="rId1" Type="http://schemas.openxmlformats.org/officeDocument/2006/relationships/hyperlink" Target="https://www.jucy.co.nz/"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abSelected="1" topLeftCell="A37" zoomScale="80" zoomScaleNormal="80" workbookViewId="0">
      <selection activeCell="D53" sqref="D53"/>
    </sheetView>
  </sheetViews>
  <sheetFormatPr defaultRowHeight="15" x14ac:dyDescent="0.25"/>
  <cols>
    <col min="1" max="1" width="10" style="1" bestFit="1" customWidth="1"/>
    <col min="2" max="3" width="9.28515625" style="2" bestFit="1" customWidth="1"/>
    <col min="4" max="4" width="30.7109375" style="3" bestFit="1" customWidth="1"/>
    <col min="5" max="5" width="9.42578125" style="5" bestFit="1" customWidth="1"/>
    <col min="6" max="6" width="12.7109375" style="5" bestFit="1" customWidth="1"/>
    <col min="7" max="7" width="9.85546875" style="6" bestFit="1" customWidth="1"/>
    <col min="8" max="8" width="16.7109375" style="7" customWidth="1"/>
    <col min="9" max="9" width="59" style="1" customWidth="1"/>
    <col min="10" max="10" width="37.42578125" style="1" customWidth="1"/>
    <col min="11" max="16384" width="9.140625" style="1"/>
  </cols>
  <sheetData>
    <row r="1" spans="1:10" x14ac:dyDescent="0.25">
      <c r="E1" s="4"/>
      <c r="I1" s="1" t="s">
        <v>0</v>
      </c>
    </row>
    <row r="2" spans="1:10" x14ac:dyDescent="0.25">
      <c r="E2" s="4" t="s">
        <v>1</v>
      </c>
      <c r="F2" s="5">
        <v>9700</v>
      </c>
      <c r="G2" s="8"/>
      <c r="H2" s="9"/>
      <c r="I2" s="1" t="s">
        <v>2</v>
      </c>
    </row>
    <row r="3" spans="1:10" s="2" customFormat="1" ht="15.75" thickBot="1" x14ac:dyDescent="0.3">
      <c r="A3" s="10" t="s">
        <v>3</v>
      </c>
      <c r="B3" s="10" t="s">
        <v>4</v>
      </c>
      <c r="C3" s="10" t="s">
        <v>5</v>
      </c>
      <c r="D3" s="11"/>
      <c r="E3" s="12" t="s">
        <v>6</v>
      </c>
      <c r="F3" s="12" t="s">
        <v>7</v>
      </c>
      <c r="G3" s="13" t="s">
        <v>8</v>
      </c>
      <c r="H3" s="14" t="s">
        <v>9</v>
      </c>
      <c r="I3" s="10"/>
    </row>
    <row r="4" spans="1:10" ht="15.75" thickTop="1" x14ac:dyDescent="0.25">
      <c r="A4" s="15">
        <v>42908</v>
      </c>
      <c r="B4" s="16"/>
      <c r="C4" s="16">
        <v>0.67361111111111116</v>
      </c>
      <c r="D4" s="17" t="s">
        <v>10</v>
      </c>
      <c r="E4" s="18"/>
      <c r="F4" s="18"/>
      <c r="G4" s="18"/>
      <c r="H4" s="19"/>
      <c r="I4" s="20"/>
    </row>
    <row r="5" spans="1:10" ht="30" x14ac:dyDescent="0.25">
      <c r="A5" s="21"/>
      <c r="B5" s="22">
        <v>0.75</v>
      </c>
      <c r="C5" s="22">
        <v>0.77083333333333337</v>
      </c>
      <c r="D5" s="23" t="s">
        <v>11</v>
      </c>
      <c r="E5" s="24"/>
      <c r="F5" s="25"/>
      <c r="G5" s="25"/>
      <c r="H5" s="26"/>
      <c r="I5" s="27" t="s">
        <v>12</v>
      </c>
    </row>
    <row r="6" spans="1:10" ht="15.75" thickBot="1" x14ac:dyDescent="0.3">
      <c r="A6" s="28"/>
      <c r="B6" s="29"/>
      <c r="C6" s="29"/>
      <c r="D6" s="30" t="s">
        <v>13</v>
      </c>
      <c r="E6" s="31"/>
      <c r="F6" s="32">
        <f>1098830/4</f>
        <v>274707.5</v>
      </c>
      <c r="G6" s="32"/>
      <c r="H6" s="33"/>
      <c r="I6" s="30" t="s">
        <v>14</v>
      </c>
    </row>
    <row r="7" spans="1:10" ht="45.75" thickTop="1" x14ac:dyDescent="0.25">
      <c r="A7" s="15">
        <v>42909</v>
      </c>
      <c r="B7" s="16">
        <v>0.5</v>
      </c>
      <c r="C7" s="16"/>
      <c r="D7" s="17" t="s">
        <v>15</v>
      </c>
      <c r="E7" s="34">
        <f>1097.52/4</f>
        <v>274.38</v>
      </c>
      <c r="F7" s="18">
        <f>E7*F2</f>
        <v>2661486</v>
      </c>
      <c r="G7" s="18"/>
      <c r="H7" s="19"/>
      <c r="I7" s="17" t="s">
        <v>16</v>
      </c>
    </row>
    <row r="8" spans="1:10" x14ac:dyDescent="0.25">
      <c r="A8" s="35"/>
      <c r="B8" s="36">
        <v>0.625</v>
      </c>
      <c r="C8" s="36">
        <v>0.72916666666666663</v>
      </c>
      <c r="D8" s="37" t="s">
        <v>17</v>
      </c>
      <c r="E8" s="38"/>
      <c r="F8" s="38"/>
      <c r="G8" s="38">
        <v>192</v>
      </c>
      <c r="H8" s="39"/>
      <c r="I8" s="37"/>
      <c r="J8" s="40"/>
    </row>
    <row r="9" spans="1:10" ht="15.75" thickBot="1" x14ac:dyDescent="0.3">
      <c r="A9" s="41"/>
      <c r="B9" s="42"/>
      <c r="C9" s="42"/>
      <c r="D9" s="43" t="s">
        <v>18</v>
      </c>
      <c r="E9" s="44"/>
      <c r="F9" s="44"/>
      <c r="G9" s="44"/>
      <c r="H9" s="45"/>
      <c r="I9" s="43"/>
    </row>
    <row r="10" spans="1:10" ht="15.75" thickTop="1" x14ac:dyDescent="0.25">
      <c r="A10" s="46">
        <v>42910</v>
      </c>
      <c r="B10" s="47">
        <v>0.33333333333333331</v>
      </c>
      <c r="C10" s="47">
        <v>0.35416666666666669</v>
      </c>
      <c r="D10" s="48" t="s">
        <v>19</v>
      </c>
      <c r="E10" s="49">
        <v>74</v>
      </c>
      <c r="F10" s="49">
        <f>E10*F2</f>
        <v>717800</v>
      </c>
      <c r="G10" s="49"/>
      <c r="H10" s="50"/>
      <c r="I10" s="51" t="s">
        <v>20</v>
      </c>
      <c r="J10" s="52"/>
    </row>
    <row r="11" spans="1:10" ht="30" x14ac:dyDescent="0.25">
      <c r="A11" s="21"/>
      <c r="B11" s="22">
        <v>0.47916666666666669</v>
      </c>
      <c r="C11" s="22">
        <v>0.54166666666666663</v>
      </c>
      <c r="D11" s="27" t="s">
        <v>21</v>
      </c>
      <c r="E11" s="25">
        <v>79</v>
      </c>
      <c r="F11" s="25">
        <f>E11*F2</f>
        <v>766300</v>
      </c>
      <c r="G11" s="25">
        <v>100</v>
      </c>
      <c r="H11" s="26" t="s">
        <v>22</v>
      </c>
      <c r="I11" s="27" t="s">
        <v>23</v>
      </c>
    </row>
    <row r="12" spans="1:10" x14ac:dyDescent="0.25">
      <c r="A12" s="21"/>
      <c r="B12" s="22">
        <v>0.66666666666666663</v>
      </c>
      <c r="C12" s="22">
        <v>0.70833333333333337</v>
      </c>
      <c r="D12" s="27" t="s">
        <v>24</v>
      </c>
      <c r="E12" s="25">
        <v>29</v>
      </c>
      <c r="F12" s="25">
        <f>E12*F2</f>
        <v>281300</v>
      </c>
      <c r="G12" s="25">
        <v>52</v>
      </c>
      <c r="H12" s="26" t="s">
        <v>25</v>
      </c>
      <c r="I12" s="53" t="s">
        <v>26</v>
      </c>
      <c r="J12" s="40"/>
    </row>
    <row r="13" spans="1:10" x14ac:dyDescent="0.25">
      <c r="A13" s="35"/>
      <c r="B13" s="36"/>
      <c r="C13" s="36"/>
      <c r="D13" s="37" t="s">
        <v>27</v>
      </c>
      <c r="E13" s="38"/>
      <c r="F13" s="38"/>
      <c r="G13" s="38"/>
      <c r="H13" s="39"/>
      <c r="I13" s="37" t="s">
        <v>28</v>
      </c>
      <c r="J13" s="40"/>
    </row>
    <row r="14" spans="1:10" ht="30.75" thickBot="1" x14ac:dyDescent="0.3">
      <c r="A14" s="41"/>
      <c r="B14" s="42"/>
      <c r="C14" s="42"/>
      <c r="D14" s="43" t="s">
        <v>29</v>
      </c>
      <c r="E14" s="44">
        <f>88/4</f>
        <v>22</v>
      </c>
      <c r="F14" s="44">
        <f>E14*F2</f>
        <v>213400</v>
      </c>
      <c r="G14" s="44"/>
      <c r="H14" s="45"/>
      <c r="I14" s="43" t="s">
        <v>30</v>
      </c>
    </row>
    <row r="15" spans="1:10" ht="15.75" thickTop="1" x14ac:dyDescent="0.25">
      <c r="A15" s="46">
        <v>42911</v>
      </c>
      <c r="B15" s="47">
        <v>0.35416666666666669</v>
      </c>
      <c r="C15" s="47">
        <v>0.375</v>
      </c>
      <c r="D15" s="51" t="s">
        <v>31</v>
      </c>
      <c r="E15" s="49">
        <v>32.5</v>
      </c>
      <c r="F15" s="49">
        <f>E15*F2</f>
        <v>315250</v>
      </c>
      <c r="G15" s="49">
        <v>30</v>
      </c>
      <c r="H15" s="50" t="s">
        <v>32</v>
      </c>
      <c r="I15" s="51" t="s">
        <v>33</v>
      </c>
    </row>
    <row r="16" spans="1:10" ht="135" x14ac:dyDescent="0.25">
      <c r="A16" s="21"/>
      <c r="B16" s="22">
        <v>0.45833333333333331</v>
      </c>
      <c r="C16" s="22">
        <v>0.48958333333333331</v>
      </c>
      <c r="D16" s="27" t="s">
        <v>34</v>
      </c>
      <c r="E16" s="25"/>
      <c r="F16" s="25"/>
      <c r="G16" s="25">
        <v>60</v>
      </c>
      <c r="H16" s="26"/>
      <c r="I16" s="27" t="s">
        <v>35</v>
      </c>
    </row>
    <row r="17" spans="1:10" x14ac:dyDescent="0.25">
      <c r="A17" s="21"/>
      <c r="B17" s="22">
        <v>0.58333333333333337</v>
      </c>
      <c r="C17" s="22">
        <v>0.79166666666666663</v>
      </c>
      <c r="D17" s="27" t="s">
        <v>36</v>
      </c>
      <c r="E17" s="25"/>
      <c r="F17" s="25"/>
      <c r="G17" s="25">
        <v>372</v>
      </c>
      <c r="H17" s="26"/>
      <c r="I17" s="54" t="s">
        <v>37</v>
      </c>
    </row>
    <row r="18" spans="1:10" ht="30.75" thickBot="1" x14ac:dyDescent="0.3">
      <c r="A18" s="41"/>
      <c r="B18" s="42"/>
      <c r="C18" s="42"/>
      <c r="D18" s="43" t="s">
        <v>38</v>
      </c>
      <c r="E18" s="44">
        <f>116/4</f>
        <v>29</v>
      </c>
      <c r="F18" s="44">
        <f>E18*F2</f>
        <v>281300</v>
      </c>
      <c r="G18" s="44"/>
      <c r="H18" s="45"/>
      <c r="I18" s="43" t="s">
        <v>39</v>
      </c>
    </row>
    <row r="19" spans="1:10" ht="15.75" thickTop="1" x14ac:dyDescent="0.25">
      <c r="A19" s="35">
        <v>42912</v>
      </c>
      <c r="B19" s="55">
        <v>0.3125</v>
      </c>
      <c r="C19" s="55">
        <v>0.32291666666666669</v>
      </c>
      <c r="D19" s="37" t="s">
        <v>40</v>
      </c>
      <c r="E19" s="38"/>
      <c r="F19" s="38"/>
      <c r="G19" s="56">
        <v>5</v>
      </c>
      <c r="H19" s="57"/>
      <c r="I19" s="58" t="s">
        <v>41</v>
      </c>
    </row>
    <row r="20" spans="1:10" x14ac:dyDescent="0.25">
      <c r="A20" s="35"/>
      <c r="B20" s="55">
        <v>0.35416666666666669</v>
      </c>
      <c r="C20" s="55">
        <v>0.48958333333333331</v>
      </c>
      <c r="D20" s="37" t="s">
        <v>42</v>
      </c>
      <c r="E20" s="38"/>
      <c r="F20" s="38"/>
      <c r="G20" s="56"/>
      <c r="H20" s="57"/>
      <c r="I20" s="59"/>
    </row>
    <row r="21" spans="1:10" x14ac:dyDescent="0.25">
      <c r="A21" s="21"/>
      <c r="B21" s="22">
        <v>0.52083333333333337</v>
      </c>
      <c r="C21" s="22">
        <v>0.70833333333333337</v>
      </c>
      <c r="D21" s="27" t="s">
        <v>43</v>
      </c>
      <c r="E21" s="25"/>
      <c r="F21" s="25"/>
      <c r="G21" s="25">
        <v>328</v>
      </c>
      <c r="H21" s="26"/>
      <c r="I21" s="60"/>
    </row>
    <row r="22" spans="1:10" x14ac:dyDescent="0.25">
      <c r="A22" s="21"/>
      <c r="B22" s="22">
        <v>0.79166666666666663</v>
      </c>
      <c r="C22" s="22">
        <v>0.83333333333333337</v>
      </c>
      <c r="D22" s="27" t="s">
        <v>44</v>
      </c>
      <c r="E22" s="25"/>
      <c r="F22" s="25"/>
      <c r="G22" s="25">
        <v>84</v>
      </c>
      <c r="H22" s="26"/>
      <c r="I22" s="60" t="s">
        <v>45</v>
      </c>
    </row>
    <row r="23" spans="1:10" ht="15.75" thickBot="1" x14ac:dyDescent="0.3">
      <c r="A23" s="35"/>
      <c r="B23" s="36"/>
      <c r="C23" s="36"/>
      <c r="D23" s="37" t="s">
        <v>46</v>
      </c>
      <c r="E23" s="38">
        <f>160/4</f>
        <v>40</v>
      </c>
      <c r="F23" s="38">
        <f>E23*F2</f>
        <v>388000</v>
      </c>
      <c r="G23" s="38"/>
      <c r="H23" s="39"/>
      <c r="I23" s="61" t="s">
        <v>47</v>
      </c>
    </row>
    <row r="24" spans="1:10" ht="15.75" thickTop="1" x14ac:dyDescent="0.25">
      <c r="A24" s="15">
        <v>42913</v>
      </c>
      <c r="B24" s="16">
        <v>0.29166666666666669</v>
      </c>
      <c r="C24" s="62">
        <v>0.375</v>
      </c>
      <c r="D24" s="17" t="s">
        <v>48</v>
      </c>
      <c r="E24" s="18"/>
      <c r="F24" s="18"/>
      <c r="G24" s="18">
        <v>134</v>
      </c>
      <c r="H24" s="19"/>
      <c r="I24" s="63" t="s">
        <v>49</v>
      </c>
    </row>
    <row r="25" spans="1:10" ht="135" x14ac:dyDescent="0.25">
      <c r="A25" s="21"/>
      <c r="B25" s="22"/>
      <c r="C25" s="64"/>
      <c r="D25" s="27" t="s">
        <v>50</v>
      </c>
      <c r="E25" s="25">
        <v>310</v>
      </c>
      <c r="F25" s="25">
        <f>E25*F2</f>
        <v>3007000</v>
      </c>
      <c r="G25" s="25"/>
      <c r="H25" s="26"/>
      <c r="I25" s="60" t="s">
        <v>51</v>
      </c>
    </row>
    <row r="26" spans="1:10" x14ac:dyDescent="0.25">
      <c r="A26" s="21"/>
      <c r="B26" s="22">
        <v>0.45833333333333331</v>
      </c>
      <c r="C26" s="22">
        <v>0.64583333333333337</v>
      </c>
      <c r="D26" s="27" t="s">
        <v>52</v>
      </c>
      <c r="E26" s="25"/>
      <c r="F26" s="25"/>
      <c r="G26" s="25">
        <v>353</v>
      </c>
      <c r="H26" s="26"/>
      <c r="I26" s="60"/>
    </row>
    <row r="27" spans="1:10" x14ac:dyDescent="0.25">
      <c r="A27" s="21"/>
      <c r="B27" s="22">
        <v>0.6875</v>
      </c>
      <c r="C27" s="22">
        <v>0.72916666666666663</v>
      </c>
      <c r="D27" s="27" t="s">
        <v>53</v>
      </c>
      <c r="E27" s="25"/>
      <c r="F27" s="25"/>
      <c r="G27" s="25">
        <v>79</v>
      </c>
      <c r="H27" s="26"/>
      <c r="I27" s="60"/>
    </row>
    <row r="28" spans="1:10" ht="15.75" thickBot="1" x14ac:dyDescent="0.3">
      <c r="A28" s="35"/>
      <c r="B28" s="36"/>
      <c r="C28" s="36"/>
      <c r="D28" s="37" t="s">
        <v>46</v>
      </c>
      <c r="E28" s="38">
        <f>175/4</f>
        <v>43.75</v>
      </c>
      <c r="F28" s="38">
        <f>E28*F2</f>
        <v>424375</v>
      </c>
      <c r="G28" s="38"/>
      <c r="H28" s="39"/>
      <c r="I28" s="61"/>
    </row>
    <row r="29" spans="1:10" ht="15.75" thickTop="1" x14ac:dyDescent="0.25">
      <c r="A29" s="15">
        <v>42914</v>
      </c>
      <c r="B29" s="16">
        <v>0.39583333333333331</v>
      </c>
      <c r="C29" s="16" t="s">
        <v>54</v>
      </c>
      <c r="D29" s="17" t="s">
        <v>55</v>
      </c>
      <c r="E29" s="18"/>
      <c r="F29" s="18"/>
      <c r="G29" s="18">
        <v>221</v>
      </c>
      <c r="H29" s="19"/>
      <c r="I29" s="63" t="s">
        <v>56</v>
      </c>
    </row>
    <row r="30" spans="1:10" x14ac:dyDescent="0.25">
      <c r="A30" s="65"/>
      <c r="B30" s="66"/>
      <c r="C30" s="66"/>
      <c r="D30" s="67" t="s">
        <v>57</v>
      </c>
      <c r="E30" s="68"/>
      <c r="F30" s="68"/>
      <c r="G30" s="68"/>
      <c r="H30" s="69"/>
      <c r="I30" s="70"/>
    </row>
    <row r="31" spans="1:10" ht="15.75" thickBot="1" x14ac:dyDescent="0.3">
      <c r="A31" s="35"/>
      <c r="B31" s="36"/>
      <c r="C31" s="36"/>
      <c r="D31" s="37" t="s">
        <v>58</v>
      </c>
      <c r="E31" s="38">
        <f>140/4</f>
        <v>35</v>
      </c>
      <c r="F31" s="38">
        <f>E31*F2</f>
        <v>339500</v>
      </c>
      <c r="G31" s="38"/>
      <c r="H31" s="39"/>
      <c r="I31" s="61" t="s">
        <v>59</v>
      </c>
    </row>
    <row r="32" spans="1:10" ht="15.75" thickTop="1" x14ac:dyDescent="0.25">
      <c r="A32" s="15">
        <v>42915</v>
      </c>
      <c r="B32" s="16">
        <v>0.45833333333333331</v>
      </c>
      <c r="C32" s="16">
        <v>0.58333333333333337</v>
      </c>
      <c r="D32" s="17" t="s">
        <v>60</v>
      </c>
      <c r="E32" s="18"/>
      <c r="F32" s="18"/>
      <c r="G32" s="18">
        <v>219</v>
      </c>
      <c r="H32" s="19"/>
      <c r="I32" s="63" t="s">
        <v>61</v>
      </c>
      <c r="J32" s="52"/>
    </row>
    <row r="33" spans="1:10" ht="15.75" thickBot="1" x14ac:dyDescent="0.3">
      <c r="A33" s="41"/>
      <c r="B33" s="42"/>
      <c r="C33" s="42"/>
      <c r="D33" s="43" t="s">
        <v>62</v>
      </c>
      <c r="E33" s="44">
        <f>119/4</f>
        <v>29.75</v>
      </c>
      <c r="F33" s="44">
        <f>E33*F2</f>
        <v>288575</v>
      </c>
      <c r="G33" s="44"/>
      <c r="H33" s="45"/>
      <c r="I33" s="71" t="s">
        <v>63</v>
      </c>
      <c r="J33" s="52"/>
    </row>
    <row r="34" spans="1:10" ht="15.75" thickTop="1" x14ac:dyDescent="0.25">
      <c r="A34" s="46">
        <v>42916</v>
      </c>
      <c r="B34" s="47">
        <v>0.27083333333333331</v>
      </c>
      <c r="C34" s="47">
        <v>0.35416666666666669</v>
      </c>
      <c r="D34" s="51" t="s">
        <v>64</v>
      </c>
      <c r="E34" s="49"/>
      <c r="F34" s="49"/>
      <c r="G34" s="49">
        <v>118</v>
      </c>
      <c r="H34" s="50"/>
      <c r="I34" s="72"/>
    </row>
    <row r="35" spans="1:10" ht="45" x14ac:dyDescent="0.25">
      <c r="A35" s="21"/>
      <c r="B35" s="22">
        <v>0.37152777777777773</v>
      </c>
      <c r="C35" s="22">
        <v>0.45833333333333331</v>
      </c>
      <c r="D35" s="27" t="s">
        <v>65</v>
      </c>
      <c r="E35" s="25">
        <v>45</v>
      </c>
      <c r="F35" s="25">
        <f>E35*F2</f>
        <v>436500</v>
      </c>
      <c r="G35" s="25"/>
      <c r="H35" s="26"/>
      <c r="I35" s="60" t="s">
        <v>66</v>
      </c>
      <c r="J35" s="73" t="s">
        <v>67</v>
      </c>
    </row>
    <row r="36" spans="1:10" ht="30" x14ac:dyDescent="0.25">
      <c r="A36" s="35"/>
      <c r="B36" s="36">
        <v>0.5</v>
      </c>
      <c r="C36" s="36">
        <v>0.6875</v>
      </c>
      <c r="D36" s="37" t="s">
        <v>68</v>
      </c>
      <c r="E36" s="38"/>
      <c r="F36" s="38"/>
      <c r="G36" s="38">
        <v>344</v>
      </c>
      <c r="H36" s="39"/>
      <c r="I36" s="61" t="s">
        <v>69</v>
      </c>
      <c r="J36" s="52"/>
    </row>
    <row r="37" spans="1:10" ht="15.75" thickBot="1" x14ac:dyDescent="0.3">
      <c r="A37" s="41"/>
      <c r="B37" s="42"/>
      <c r="C37" s="42"/>
      <c r="D37" s="43" t="s">
        <v>46</v>
      </c>
      <c r="E37" s="44">
        <f>150/4</f>
        <v>37.5</v>
      </c>
      <c r="F37" s="44">
        <f>E37*F2</f>
        <v>363750</v>
      </c>
      <c r="G37" s="44"/>
      <c r="H37" s="45"/>
      <c r="I37" s="71" t="s">
        <v>70</v>
      </c>
      <c r="J37" s="52" t="s">
        <v>71</v>
      </c>
    </row>
    <row r="38" spans="1:10" ht="15.75" thickTop="1" x14ac:dyDescent="0.25">
      <c r="A38" s="74">
        <v>42917</v>
      </c>
      <c r="B38" s="47">
        <v>0.33333333333333331</v>
      </c>
      <c r="C38" s="75">
        <v>0.40625</v>
      </c>
      <c r="D38" s="51" t="s">
        <v>72</v>
      </c>
      <c r="E38" s="49">
        <v>31</v>
      </c>
      <c r="F38" s="49">
        <f>E38*F2</f>
        <v>300700</v>
      </c>
      <c r="G38" s="49">
        <v>122</v>
      </c>
      <c r="H38" s="50" t="s">
        <v>73</v>
      </c>
      <c r="I38" s="72" t="s">
        <v>74</v>
      </c>
    </row>
    <row r="39" spans="1:10" x14ac:dyDescent="0.25">
      <c r="A39" s="76"/>
      <c r="B39" s="77">
        <v>0.5</v>
      </c>
      <c r="C39" s="77">
        <v>0.64583333333333337</v>
      </c>
      <c r="D39" s="78" t="s">
        <v>75</v>
      </c>
      <c r="E39" s="79"/>
      <c r="F39" s="79"/>
      <c r="G39" s="79">
        <v>289</v>
      </c>
      <c r="H39" s="80"/>
      <c r="I39" s="60" t="s">
        <v>76</v>
      </c>
      <c r="J39" s="52"/>
    </row>
    <row r="40" spans="1:10" x14ac:dyDescent="0.25">
      <c r="A40" s="81"/>
      <c r="B40" s="22">
        <v>0.6875</v>
      </c>
      <c r="C40" s="82">
        <v>0.72916666666666663</v>
      </c>
      <c r="D40" s="27" t="s">
        <v>77</v>
      </c>
      <c r="E40" s="25"/>
      <c r="F40" s="25"/>
      <c r="G40" s="25">
        <v>82</v>
      </c>
      <c r="H40" s="26"/>
      <c r="I40" s="60" t="s">
        <v>78</v>
      </c>
    </row>
    <row r="41" spans="1:10" ht="15.75" thickBot="1" x14ac:dyDescent="0.3">
      <c r="A41" s="76"/>
      <c r="B41" s="77"/>
      <c r="C41" s="77"/>
      <c r="D41" s="78" t="s">
        <v>46</v>
      </c>
      <c r="E41" s="79">
        <f>150/4</f>
        <v>37.5</v>
      </c>
      <c r="F41" s="79">
        <f>E41*F2</f>
        <v>363750</v>
      </c>
      <c r="G41" s="79"/>
      <c r="H41" s="80"/>
      <c r="I41" s="60" t="s">
        <v>79</v>
      </c>
      <c r="J41" s="52"/>
    </row>
    <row r="42" spans="1:10" ht="15.75" thickTop="1" x14ac:dyDescent="0.25">
      <c r="A42" s="83">
        <v>42918</v>
      </c>
      <c r="B42" s="84">
        <v>0.375</v>
      </c>
      <c r="C42" s="84">
        <v>0.47916666666666669</v>
      </c>
      <c r="D42" s="85" t="s">
        <v>80</v>
      </c>
      <c r="E42" s="86"/>
      <c r="F42" s="86"/>
      <c r="G42" s="86">
        <v>185</v>
      </c>
      <c r="H42" s="87"/>
      <c r="I42" s="63"/>
      <c r="J42" s="52"/>
    </row>
    <row r="43" spans="1:10" x14ac:dyDescent="0.25">
      <c r="A43" s="88"/>
      <c r="B43" s="89">
        <v>0.625</v>
      </c>
      <c r="C43" s="89"/>
      <c r="D43" s="90" t="s">
        <v>81</v>
      </c>
      <c r="E43" s="91"/>
      <c r="F43" s="91"/>
      <c r="G43" s="91">
        <v>160</v>
      </c>
      <c r="H43" s="92"/>
      <c r="I43" s="70" t="s">
        <v>82</v>
      </c>
      <c r="J43" s="52"/>
    </row>
    <row r="44" spans="1:10" ht="30.75" customHeight="1" thickBot="1" x14ac:dyDescent="0.3">
      <c r="A44" s="76"/>
      <c r="B44" s="77"/>
      <c r="C44" s="77"/>
      <c r="D44" s="78" t="s">
        <v>46</v>
      </c>
      <c r="E44" s="79">
        <f>119/4</f>
        <v>29.75</v>
      </c>
      <c r="F44" s="79">
        <f>E44*F2</f>
        <v>288575</v>
      </c>
      <c r="G44" s="79"/>
      <c r="H44" s="80"/>
      <c r="I44" s="60" t="s">
        <v>83</v>
      </c>
      <c r="J44" s="52"/>
    </row>
    <row r="45" spans="1:10" ht="15.75" thickTop="1" x14ac:dyDescent="0.25">
      <c r="A45" s="83">
        <v>42919</v>
      </c>
      <c r="B45" s="93">
        <v>0.58333333333333337</v>
      </c>
      <c r="C45" s="93">
        <v>0.66666666666666663</v>
      </c>
      <c r="D45" s="94" t="s">
        <v>84</v>
      </c>
      <c r="E45" s="86"/>
      <c r="F45" s="86">
        <v>700000</v>
      </c>
      <c r="G45" s="95"/>
      <c r="H45" s="96"/>
      <c r="I45" s="94" t="s">
        <v>85</v>
      </c>
    </row>
    <row r="46" spans="1:10" ht="15.75" thickBot="1" x14ac:dyDescent="0.3">
      <c r="A46" s="97"/>
      <c r="B46" s="98">
        <v>0.8125</v>
      </c>
      <c r="C46" s="98"/>
      <c r="D46" s="99" t="s">
        <v>86</v>
      </c>
      <c r="E46" s="100"/>
      <c r="F46" s="100"/>
      <c r="G46" s="101"/>
      <c r="H46" s="102"/>
      <c r="I46" s="99"/>
    </row>
    <row r="47" spans="1:10" ht="15.75" thickTop="1" x14ac:dyDescent="0.25">
      <c r="A47" s="103" t="s">
        <v>87</v>
      </c>
      <c r="B47" s="104"/>
      <c r="C47" s="104"/>
      <c r="D47" s="105"/>
      <c r="E47" s="106"/>
      <c r="F47" s="106"/>
      <c r="G47" s="107">
        <v>100</v>
      </c>
      <c r="H47" s="108"/>
      <c r="I47" s="105"/>
    </row>
    <row r="48" spans="1:10" x14ac:dyDescent="0.25">
      <c r="B48" s="109"/>
      <c r="C48" s="109"/>
      <c r="E48" s="5">
        <f>SUM(E4:E46)</f>
        <v>1179.1300000000001</v>
      </c>
      <c r="F48" s="5">
        <f>SUM(F4:F46)</f>
        <v>12412268.5</v>
      </c>
      <c r="G48" s="5">
        <f>SUM(G4:G47)</f>
        <v>3629</v>
      </c>
      <c r="H48" s="110"/>
    </row>
    <row r="49" spans="1:4" x14ac:dyDescent="0.25">
      <c r="B49" s="109"/>
      <c r="C49" s="109"/>
    </row>
    <row r="50" spans="1:4" x14ac:dyDescent="0.25">
      <c r="A50" s="1" t="s">
        <v>88</v>
      </c>
      <c r="B50" s="109"/>
      <c r="C50" s="109"/>
      <c r="D50" s="111">
        <f>F48</f>
        <v>12412268.5</v>
      </c>
    </row>
    <row r="51" spans="1:4" x14ac:dyDescent="0.25">
      <c r="A51" s="1" t="s">
        <v>89</v>
      </c>
      <c r="B51" s="109" t="s">
        <v>90</v>
      </c>
      <c r="C51" s="112">
        <v>2.2999999999999998</v>
      </c>
      <c r="D51" s="111">
        <f>G48/100*7*C51*F2/4</f>
        <v>1416852.325</v>
      </c>
    </row>
    <row r="52" spans="1:4" x14ac:dyDescent="0.25">
      <c r="A52" s="1" t="s">
        <v>91</v>
      </c>
      <c r="B52" s="109" t="s">
        <v>92</v>
      </c>
      <c r="C52" s="112">
        <v>10</v>
      </c>
      <c r="D52" s="111">
        <f>10*3*C52*F2</f>
        <v>2910000</v>
      </c>
    </row>
    <row r="53" spans="1:4" x14ac:dyDescent="0.25">
      <c r="A53" s="1" t="s">
        <v>93</v>
      </c>
      <c r="B53" s="109"/>
      <c r="C53" s="109"/>
      <c r="D53" s="111">
        <f>SUM(D50:D52)</f>
        <v>16739120.824999999</v>
      </c>
    </row>
    <row r="54" spans="1:4" x14ac:dyDescent="0.25">
      <c r="C54" s="109"/>
    </row>
    <row r="55" spans="1:4" x14ac:dyDescent="0.25">
      <c r="C55" s="109"/>
    </row>
  </sheetData>
  <hyperlinks>
    <hyperlink ref="J35"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zoomScale="84" zoomScaleNormal="84" workbookViewId="0">
      <selection activeCell="K12" sqref="K12"/>
    </sheetView>
  </sheetViews>
  <sheetFormatPr defaultRowHeight="15" x14ac:dyDescent="0.3"/>
  <cols>
    <col min="1" max="1" width="61.85546875" style="113" bestFit="1" customWidth="1"/>
    <col min="2" max="4" width="9.140625" style="113"/>
    <col min="5" max="5" width="35.7109375" style="113" customWidth="1"/>
    <col min="6" max="16384" width="9.140625" style="113"/>
  </cols>
  <sheetData>
    <row r="1" spans="1:6" x14ac:dyDescent="0.3">
      <c r="A1" s="118" t="s">
        <v>94</v>
      </c>
    </row>
    <row r="2" spans="1:6" x14ac:dyDescent="0.3">
      <c r="A2" s="119" t="s">
        <v>95</v>
      </c>
      <c r="F2" s="113" t="s">
        <v>96</v>
      </c>
    </row>
    <row r="3" spans="1:6" x14ac:dyDescent="0.3">
      <c r="A3" s="118" t="s">
        <v>97</v>
      </c>
    </row>
    <row r="4" spans="1:6" x14ac:dyDescent="0.3">
      <c r="A4" s="120" t="s">
        <v>121</v>
      </c>
      <c r="F4" s="113" t="s">
        <v>98</v>
      </c>
    </row>
    <row r="5" spans="1:6" x14ac:dyDescent="0.3">
      <c r="A5" s="118" t="s">
        <v>99</v>
      </c>
      <c r="F5" s="113" t="s">
        <v>100</v>
      </c>
    </row>
    <row r="6" spans="1:6" x14ac:dyDescent="0.3">
      <c r="A6" s="120" t="s">
        <v>101</v>
      </c>
      <c r="F6" s="113" t="s">
        <v>102</v>
      </c>
    </row>
    <row r="7" spans="1:6" x14ac:dyDescent="0.3">
      <c r="A7" s="118" t="s">
        <v>103</v>
      </c>
      <c r="F7" s="113" t="s">
        <v>104</v>
      </c>
    </row>
    <row r="8" spans="1:6" x14ac:dyDescent="0.3">
      <c r="A8" s="119" t="s">
        <v>105</v>
      </c>
      <c r="F8" s="113" t="s">
        <v>106</v>
      </c>
    </row>
    <row r="9" spans="1:6" x14ac:dyDescent="0.3">
      <c r="A9" s="119">
        <v>1076</v>
      </c>
      <c r="F9" s="113" t="s">
        <v>2</v>
      </c>
    </row>
    <row r="10" spans="1:6" x14ac:dyDescent="0.3">
      <c r="A10" s="118" t="s">
        <v>107</v>
      </c>
      <c r="F10" s="113" t="s">
        <v>108</v>
      </c>
    </row>
    <row r="11" spans="1:6" x14ac:dyDescent="0.3">
      <c r="A11" s="119" t="s">
        <v>109</v>
      </c>
      <c r="F11" s="113" t="s">
        <v>110</v>
      </c>
    </row>
    <row r="12" spans="1:6" x14ac:dyDescent="0.3">
      <c r="A12" s="119" t="s">
        <v>111</v>
      </c>
    </row>
    <row r="13" spans="1:6" x14ac:dyDescent="0.3">
      <c r="A13" s="119" t="s">
        <v>112</v>
      </c>
      <c r="F13" s="113" t="s">
        <v>113</v>
      </c>
    </row>
    <row r="14" spans="1:6" x14ac:dyDescent="0.3">
      <c r="A14" s="119" t="s">
        <v>114</v>
      </c>
      <c r="F14" s="113" t="s">
        <v>115</v>
      </c>
    </row>
    <row r="15" spans="1:6" x14ac:dyDescent="0.3">
      <c r="A15" s="119" t="s">
        <v>116</v>
      </c>
    </row>
    <row r="16" spans="1:6" x14ac:dyDescent="0.3">
      <c r="A16" s="118" t="s">
        <v>117</v>
      </c>
      <c r="F16" s="113" t="s">
        <v>118</v>
      </c>
    </row>
    <row r="17" spans="1:1" x14ac:dyDescent="0.3">
      <c r="A17" s="1" t="s">
        <v>119</v>
      </c>
    </row>
    <row r="18" spans="1:1" x14ac:dyDescent="0.3">
      <c r="A18" s="121" t="s">
        <v>120</v>
      </c>
    </row>
    <row r="19" spans="1:1" x14ac:dyDescent="0.3">
      <c r="A19" s="114"/>
    </row>
    <row r="21" spans="1:1" x14ac:dyDescent="0.3">
      <c r="A21" s="115"/>
    </row>
    <row r="22" spans="1:1" x14ac:dyDescent="0.3">
      <c r="A22" s="116"/>
    </row>
    <row r="23" spans="1:1" x14ac:dyDescent="0.3">
      <c r="A23" s="116"/>
    </row>
    <row r="25" spans="1:1" x14ac:dyDescent="0.3">
      <c r="A25" s="117"/>
    </row>
    <row r="27" spans="1:1" x14ac:dyDescent="0.3">
      <c r="A27" s="115"/>
    </row>
    <row r="28" spans="1:1" x14ac:dyDescent="0.3">
      <c r="A28" s="116"/>
    </row>
    <row r="29" spans="1:1" x14ac:dyDescent="0.3">
      <c r="A29" s="116"/>
    </row>
    <row r="30" spans="1:1" x14ac:dyDescent="0.3">
      <c r="A30" s="116"/>
    </row>
    <row r="31" spans="1:1" x14ac:dyDescent="0.3">
      <c r="A31" s="116"/>
    </row>
    <row r="32" spans="1:1" x14ac:dyDescent="0.3">
      <c r="A32" s="116"/>
    </row>
    <row r="33" spans="1:1" x14ac:dyDescent="0.3">
      <c r="A33" s="116"/>
    </row>
    <row r="34" spans="1:1" x14ac:dyDescent="0.3">
      <c r="A34" s="116"/>
    </row>
    <row r="38" spans="1:1" x14ac:dyDescent="0.3">
      <c r="A38" s="115"/>
    </row>
  </sheetData>
  <hyperlinks>
    <hyperlink ref="A4" r:id="rId1" display="https://www.jucy.co.nz/"/>
    <hyperlink ref="A6" r:id="rId2" display="https://www.jucy.co.nz/"/>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Itinerary</vt:lpstr>
      <vt:lpstr>Car Rental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Merry Dju</dc:creator>
  <cp:lastModifiedBy>Merry Dju</cp:lastModifiedBy>
  <dcterms:created xsi:type="dcterms:W3CDTF">2017-07-24T16:34:48Z</dcterms:created>
  <dcterms:modified xsi:type="dcterms:W3CDTF">2017-07-24T16:56:31Z</dcterms:modified>
</cp:coreProperties>
</file>